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Admin\Desktop\1\"/>
    </mc:Choice>
  </mc:AlternateContent>
  <xr:revisionPtr revIDLastSave="0" documentId="13_ncr:1_{B940E182-85F2-4C67-BCB2-194335189AB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data" sheetId="1" r:id="rId1"/>
  </sheets>
  <definedNames>
    <definedName name="_dep27" localSheetId="0">data!#REF!</definedName>
    <definedName name="_xlnm._FilterDatabase" localSheetId="0" hidden="1">data!$A$3:$I$22</definedName>
    <definedName name="_xlnm.Print_Titles" localSheetId="0">data!$2:$3</definedName>
    <definedName name="_xlnm.Print_Area" localSheetId="0">data!$A$1:$I$29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D4" i="1"/>
  <c r="D6" i="1" l="1"/>
  <c r="E15" i="1"/>
  <c r="F12" i="1"/>
  <c r="G12" i="1"/>
  <c r="I15" i="1" l="1"/>
  <c r="H15" i="1"/>
  <c r="I13" i="1"/>
  <c r="H13" i="1"/>
  <c r="I11" i="1"/>
  <c r="E17" i="1"/>
  <c r="E13" i="1"/>
  <c r="D17" i="1"/>
  <c r="D13" i="1"/>
  <c r="C13" i="1" l="1"/>
  <c r="I10" i="1" l="1"/>
  <c r="F17" i="1" l="1"/>
  <c r="G17" i="1"/>
  <c r="F11" i="1"/>
  <c r="G11" i="1"/>
  <c r="H10" i="1" l="1"/>
  <c r="I6" i="1"/>
  <c r="C6" i="1"/>
  <c r="F16" i="1"/>
  <c r="G16" i="1"/>
  <c r="I23" i="1" l="1"/>
  <c r="H23" i="1"/>
  <c r="I24" i="1"/>
  <c r="D24" i="1"/>
  <c r="D23" i="1"/>
  <c r="G15" i="1"/>
  <c r="G27" i="1"/>
  <c r="G26" i="1"/>
  <c r="G25" i="1"/>
  <c r="G14" i="1"/>
  <c r="G7" i="1"/>
  <c r="G6" i="1" s="1"/>
  <c r="F27" i="1"/>
  <c r="F26" i="1"/>
  <c r="F25" i="1"/>
  <c r="F14" i="1"/>
  <c r="F7" i="1"/>
  <c r="F6" i="1" s="1"/>
  <c r="F23" i="1" l="1"/>
  <c r="G24" i="1"/>
  <c r="F24" i="1"/>
  <c r="G23" i="1"/>
  <c r="G5" i="1" s="1"/>
  <c r="I4" i="1"/>
  <c r="G4" i="1" l="1"/>
  <c r="C10" i="1" l="1"/>
  <c r="C5" i="1" s="1"/>
  <c r="F15" i="1"/>
  <c r="C4" i="1" l="1"/>
  <c r="F4" i="1" s="1"/>
  <c r="F10" i="1"/>
  <c r="F5" i="1" s="1"/>
</calcChain>
</file>

<file path=xl/sharedStrings.xml><?xml version="1.0" encoding="utf-8"?>
<sst xmlns="http://schemas.openxmlformats.org/spreadsheetml/2006/main" count="62" uniqueCount="62">
  <si>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</si>
  <si>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</si>
  <si>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</si>
  <si>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</si>
  <si>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</si>
  <si>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</si>
  <si>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</si>
  <si>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</si>
  <si>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</si>
  <si>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</si>
  <si>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</si>
  <si>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</si>
  <si>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</si>
  <si>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 xml:space="preserve">Налог на доходы физических лиц </t>
  </si>
  <si>
    <t>ВСЕГО ДОХОДОВ</t>
  </si>
  <si>
    <t>8</t>
  </si>
  <si>
    <t>9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</si>
  <si>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</si>
  <si>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</si>
  <si>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</si>
  <si>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</si>
  <si>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</si>
  <si>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2 00 00000 00 0000 000</t>
  </si>
  <si>
    <t>2 02 00000 00 0000 000</t>
  </si>
  <si>
    <t>2025 год</t>
  </si>
  <si>
    <t>2026 год</t>
  </si>
  <si>
    <t>2 02 10000 00 0000 150</t>
  </si>
  <si>
    <t>2 02 20000 00 0000 150</t>
  </si>
  <si>
    <t>2 02 30000 00 0000 150</t>
  </si>
  <si>
    <t>1 06 00000 00 0000 000</t>
  </si>
  <si>
    <t>НАЛОГИ НА ИМУЩЕСТВО</t>
  </si>
  <si>
    <t>1 06 01030 10 0000 110</t>
  </si>
  <si>
    <t>Налог на имущество физических лиц, взимаемый  по ставкам, применяемым   к объектам налогообложения, расположенным в границах  сельских поселений</t>
  </si>
  <si>
    <t>1 06 01000 00 0000 110</t>
  </si>
  <si>
    <t>Налог на имущество физических лиц</t>
  </si>
  <si>
    <t>1 06 06030 00 0000 110</t>
  </si>
  <si>
    <t xml:space="preserve">Земельный налог с организаций </t>
  </si>
  <si>
    <t>1 06 06033 10 0000 110</t>
  </si>
  <si>
    <t>1 06 06040 00 0000 110</t>
  </si>
  <si>
    <t>1 06 06043 10 0000 110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</si>
  <si>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</si>
  <si>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</si>
  <si>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</si>
  <si>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1 17 15030 00 0000 150</t>
  </si>
  <si>
    <t xml:space="preserve">Инициативные платежи, зачисляемые в бюджеты сельских поселений </t>
  </si>
  <si>
    <t>1 14 00000 00 0000 000</t>
  </si>
  <si>
    <t>ДОХОДЫ ОТ ПРОДАЖИ МАТЕРИАЛЬНЫХ И НЕМАТЕРИАЛЬНЫХ АКТИВОВ</t>
  </si>
  <si>
    <t>114 06025 10 0000 430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</si>
  <si>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</si>
  <si>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2023 год (факт)</t>
  </si>
  <si>
    <t>2024 год (оценка)</t>
  </si>
  <si>
    <t>2027 год</t>
  </si>
  <si>
    <t>2 02 49999 00 0000 150</t>
  </si>
  <si>
    <t>Иные межбюджетные трансферты</t>
  </si>
  <si>
    <t>отклонение от исполнения 2023 года</t>
  </si>
  <si>
    <t>отклонение от оценки исполнения 2024 года</t>
  </si>
  <si>
    <t>Сведения о доходах  бюджета Глодневского сельского поселения на 2025 год и на плановый период 2026 и 2027 годов в сравнении с ожидаемым исполнением за 2024 год и отчетом за 2023 год</t>
  </si>
  <si>
    <t>НАЛОГИ НА СОВОКУПНЫЙ ДОХОД</t>
  </si>
  <si>
    <t>Единый сельскохозяйственный налог</t>
  </si>
  <si>
    <t>1 05 00000 00 0000 000</t>
  </si>
  <si>
    <t>1 05 03000 01 0000 110</t>
  </si>
  <si>
    <t>1 01 02000 00 0000 110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</si>
</sst>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48">
    <xf numFmtId="0" fontId="0" fillId="0" borderId="0" xfId="0"/>
    <xf numFmtId="0" fontId="13" fillId="0" borderId="23" xfId="0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40" applyFont="1" applyBorder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Font="1" applyBorder="1" applyProtection="1">
      <alignment horizontal="center" vertical="center" wrapText="1"/>
      <protection locked="0"/>
    </xf>
    <xf numFmtId="0" fontId="14" fillId="6" borderId="2" xfId="32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4" fillId="7" borderId="2" xfId="4" applyFont="1" applyFill="1" applyBorder="1" applyAlignment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Font="1" applyFill="1" applyBorder="1" applyAlignment="1">
      <alignment horizontal="center" vertical="center" shrinkToFit="1"/>
    </xf>
    <xf numFmtId="4" fontId="13" fillId="8" borderId="2" xfId="11" applyNumberFormat="1" applyFont="1" applyFill="1" applyBorder="1" applyAlignment="1">
      <alignment horizontal="center" vertical="center" shrinkToFit="1"/>
    </xf>
    <xf numFmtId="49" fontId="13" fillId="0" borderId="2" xfId="3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Font="1" applyFill="1" applyBorder="1" applyAlignment="1">
      <alignment horizontal="center" vertical="center" shrinkToFit="1"/>
    </xf>
    <xf numFmtId="4" fontId="14" fillId="7" borderId="2" xfId="11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0" fontId="15" fillId="0" borderId="0" xfId="0" applyFont="1" applyAlignment="1">
      <alignment horizontal="center"/>
    </xf>
    <xf numFmtId="0" fontId="15" fillId="0" borderId="0" xfId="0" applyFont="1"/>
    <xf numFmtId="0" fontId="13" fillId="7" borderId="2" xfId="4" applyFont="1" applyFill="1" applyBorder="1" applyAlignment="1">
      <alignment horizontal="left" vertical="center" wrapText="1"/>
    </xf>
    <xf numFmtId="0" fontId="14" fillId="6" borderId="2" xfId="32" applyFont="1" applyFill="1" applyBorder="1" applyAlignment="1" applyProtection="1">
      <alignment vertical="center" wrapText="1"/>
      <protection locked="0"/>
    </xf>
    <xf numFmtId="49" fontId="14" fillId="7" borderId="2" xfId="5" applyFont="1" applyFill="1" applyBorder="1" applyAlignment="1">
      <alignment vertical="center" shrinkToFit="1"/>
    </xf>
    <xf numFmtId="49" fontId="13" fillId="0" borderId="2" xfId="31" applyFont="1" applyBorder="1" applyAlignment="1" applyProtection="1">
      <alignment vertical="center" wrapText="1"/>
      <protection locked="0"/>
    </xf>
    <xf numFmtId="49" fontId="13" fillId="7" borderId="2" xfId="5" applyFont="1" applyFill="1" applyBorder="1" applyAlignment="1">
      <alignment vertical="center" shrinkToFit="1"/>
    </xf>
    <xf numFmtId="0" fontId="1" fillId="0" borderId="2" xfId="0" applyFont="1" applyBorder="1" applyAlignment="1">
      <alignment vertical="center" wrapText="1"/>
    </xf>
    <xf numFmtId="0" fontId="14" fillId="6" borderId="3" xfId="32" applyFont="1" applyFill="1" applyBorder="1" applyAlignment="1" applyProtection="1">
      <alignment horizontal="left" vertical="center" wrapText="1"/>
      <protection locked="0"/>
    </xf>
    <xf numFmtId="0" fontId="14" fillId="6" borderId="4" xfId="32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" fontId="14" fillId="0" borderId="2" xfId="32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52" applyNumberFormat="1" applyFont="1" applyFill="1" applyBorder="1" applyAlignment="1">
      <alignment horizontal="center" vertical="center" wrapText="1"/>
    </xf>
    <xf numFmtId="4" fontId="1" fillId="0" borderId="2" xfId="52" applyNumberFormat="1" applyFont="1" applyFill="1" applyBorder="1" applyAlignment="1">
      <alignment horizontal="center" vertical="center" wrapText="1"/>
    </xf>
    <xf numFmtId="4" fontId="13" fillId="0" borderId="2" xfId="10" applyFont="1" applyFill="1" applyBorder="1" applyAlignment="1">
      <alignment horizontal="center" vertical="center" shrinkToFit="1"/>
    </xf>
    <xf numFmtId="4" fontId="14" fillId="0" borderId="2" xfId="10" applyFont="1" applyFill="1" applyBorder="1" applyAlignment="1">
      <alignment horizontal="center" vertical="center" shrinkToFit="1"/>
    </xf>
    <xf numFmtId="4" fontId="1" fillId="0" borderId="2" xfId="0" applyNumberFormat="1" applyFont="1" applyFill="1" applyBorder="1" applyAlignment="1">
      <alignment horizontal="center" vertical="center"/>
    </xf>
    <xf numFmtId="49" fontId="13" fillId="0" borderId="2" xfId="31" applyFont="1" applyFill="1" applyBorder="1" applyProtection="1">
      <alignment horizontal="center" vertical="center" wrapText="1"/>
      <protection locked="0"/>
    </xf>
    <xf numFmtId="4" fontId="13" fillId="0" borderId="2" xfId="11" applyNumberFormat="1" applyFont="1" applyFill="1" applyBorder="1" applyAlignment="1">
      <alignment horizontal="center" vertical="center" shrinkToFit="1"/>
    </xf>
    <xf numFmtId="49" fontId="13" fillId="0" borderId="2" xfId="31" applyFont="1" applyFill="1" applyBorder="1" applyAlignment="1" applyProtection="1">
      <alignment horizontal="left" vertical="center" wrapText="1"/>
      <protection locked="0"/>
    </xf>
    <xf numFmtId="0" fontId="14" fillId="0" borderId="2" xfId="4" applyFont="1" applyFill="1" applyBorder="1" applyAlignment="1">
      <alignment horizontal="left" vertical="center" wrapText="1"/>
    </xf>
    <xf numFmtId="49" fontId="13" fillId="0" borderId="2" xfId="31" applyFont="1" applyFill="1" applyBorder="1" applyAlignment="1" applyProtection="1">
      <alignment vertical="center" wrapText="1"/>
      <protection locked="0"/>
    </xf>
    <xf numFmtId="49" fontId="14" fillId="0" borderId="2" xfId="5" applyFont="1" applyFill="1" applyBorder="1" applyAlignment="1">
      <alignment vertical="center" shrinkToFit="1"/>
    </xf>
  </cellXfs>
  <cellStyles count="53">
    <cellStyle name="br" xfId="1" xr:uid="{00000000-0005-0000-0000-000000000000}"/>
    <cellStyle name="col" xfId="2" xr:uid="{00000000-0005-0000-0000-000001000000}"/>
    <cellStyle name="ex66" xfId="3" xr:uid="{00000000-0005-0000-0000-000002000000}"/>
    <cellStyle name="ex67" xfId="4" xr:uid="{00000000-0005-0000-0000-000003000000}"/>
    <cellStyle name="ex68" xfId="5" xr:uid="{00000000-0005-0000-0000-000004000000}"/>
    <cellStyle name="ex69" xfId="6" xr:uid="{00000000-0005-0000-0000-000005000000}"/>
    <cellStyle name="ex72" xfId="7" xr:uid="{00000000-0005-0000-0000-000006000000}"/>
    <cellStyle name="ex73" xfId="8" xr:uid="{00000000-0005-0000-0000-000007000000}"/>
    <cellStyle name="ex74" xfId="9" xr:uid="{00000000-0005-0000-0000-000008000000}"/>
    <cellStyle name="ex75" xfId="10" xr:uid="{00000000-0005-0000-0000-000009000000}"/>
    <cellStyle name="ex76" xfId="11" xr:uid="{00000000-0005-0000-0000-00000A000000}"/>
    <cellStyle name="st39" xfId="12" xr:uid="{00000000-0005-0000-0000-00000B000000}"/>
    <cellStyle name="style0" xfId="13" xr:uid="{00000000-0005-0000-0000-00000C000000}"/>
    <cellStyle name="td" xfId="14" xr:uid="{00000000-0005-0000-0000-00000D000000}"/>
    <cellStyle name="tr" xfId="15" xr:uid="{00000000-0005-0000-0000-00000E000000}"/>
    <cellStyle name="xl21" xfId="16" xr:uid="{00000000-0005-0000-0000-00000F000000}"/>
    <cellStyle name="xl22" xfId="17" xr:uid="{00000000-0005-0000-0000-000010000000}"/>
    <cellStyle name="xl23" xfId="18" xr:uid="{00000000-0005-0000-0000-000011000000}"/>
    <cellStyle name="xl24" xfId="19" xr:uid="{00000000-0005-0000-0000-000012000000}"/>
    <cellStyle name="xl25" xfId="20" xr:uid="{00000000-0005-0000-0000-000013000000}"/>
    <cellStyle name="xl26" xfId="21" xr:uid="{00000000-0005-0000-0000-000014000000}"/>
    <cellStyle name="xl27" xfId="22" xr:uid="{00000000-0005-0000-0000-000015000000}"/>
    <cellStyle name="xl28" xfId="23" xr:uid="{00000000-0005-0000-0000-000016000000}"/>
    <cellStyle name="xl29" xfId="24" xr:uid="{00000000-0005-0000-0000-000017000000}"/>
    <cellStyle name="xl30" xfId="25" xr:uid="{00000000-0005-0000-0000-000018000000}"/>
    <cellStyle name="xl31" xfId="26" xr:uid="{00000000-0005-0000-0000-000019000000}"/>
    <cellStyle name="xl32" xfId="27" xr:uid="{00000000-0005-0000-0000-00001A000000}"/>
    <cellStyle name="xl33" xfId="28" xr:uid="{00000000-0005-0000-0000-00001B000000}"/>
    <cellStyle name="xl34" xfId="29" xr:uid="{00000000-0005-0000-0000-00001C000000}"/>
    <cellStyle name="xl35" xfId="30" xr:uid="{00000000-0005-0000-0000-00001D000000}"/>
    <cellStyle name="xl36" xfId="31" xr:uid="{00000000-0005-0000-0000-00001E000000}"/>
    <cellStyle name="xl37" xfId="32" xr:uid="{00000000-0005-0000-0000-00001F000000}"/>
    <cellStyle name="xl38" xfId="33" xr:uid="{00000000-0005-0000-0000-000020000000}"/>
    <cellStyle name="xl39" xfId="34" xr:uid="{00000000-0005-0000-0000-000021000000}"/>
    <cellStyle name="xl40" xfId="35" xr:uid="{00000000-0005-0000-0000-000022000000}"/>
    <cellStyle name="xl41" xfId="36" xr:uid="{00000000-0005-0000-0000-000023000000}"/>
    <cellStyle name="xl42" xfId="37" xr:uid="{00000000-0005-0000-0000-000024000000}"/>
    <cellStyle name="xl43" xfId="38" xr:uid="{00000000-0005-0000-0000-000025000000}"/>
    <cellStyle name="xl44" xfId="39" xr:uid="{00000000-0005-0000-0000-000026000000}"/>
    <cellStyle name="xl45" xfId="40" xr:uid="{00000000-0005-0000-0000-000027000000}"/>
    <cellStyle name="xl46" xfId="41" xr:uid="{00000000-0005-0000-0000-000028000000}"/>
    <cellStyle name="xl47" xfId="42" xr:uid="{00000000-0005-0000-0000-000029000000}"/>
    <cellStyle name="xl48" xfId="43" xr:uid="{00000000-0005-0000-0000-00002A000000}"/>
    <cellStyle name="xl49" xfId="44" xr:uid="{00000000-0005-0000-0000-00002B000000}"/>
    <cellStyle name="xl50" xfId="45" xr:uid="{00000000-0005-0000-0000-00002C000000}"/>
    <cellStyle name="xl51" xfId="46" xr:uid="{00000000-0005-0000-0000-00002D000000}"/>
    <cellStyle name="xl52" xfId="47" xr:uid="{00000000-0005-0000-0000-00002E000000}"/>
    <cellStyle name="xl53" xfId="48" xr:uid="{00000000-0005-0000-0000-00002F000000}"/>
    <cellStyle name="xl54" xfId="49" xr:uid="{00000000-0005-0000-0000-000030000000}"/>
    <cellStyle name="xl57" xfId="50" xr:uid="{00000000-0005-0000-0000-000031000000}"/>
    <cellStyle name="xl58" xfId="51" xr:uid="{00000000-0005-0000-0000-000032000000}"/>
    <cellStyle name="Обычный" xfId="0" builtinId="0"/>
    <cellStyle name="Обычный 2" xfId="52" xr:uid="{00000000-0005-0000-0000-000034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"/>
  <sheetViews>
    <sheetView tabSelected="1" view="pageBreakPreview" zoomScale="62" zoomScaleNormal="62" zoomScaleSheetLayoutView="62" workbookViewId="0">
      <pane ySplit="3" topLeftCell="A4" activePane="bottomLeft" state="frozen"/>
      <selection pane="bottomLeft" activeCell="L24" sqref="L24"/>
    </sheetView>
  </sheetViews>
  <sheetFormatPr defaultRowHeight="14.25" x14ac:dyDescent="0.25"/>
  <cols>
    <col min="1" max="1" width="25.85546875" style="23" customWidth="1"/>
    <col min="2" max="2" width="55.85546875" style="9" customWidth="1"/>
    <col min="3" max="3" width="23.140625" style="9" customWidth="1"/>
    <col min="4" max="5" width="23.140625" style="5" customWidth="1"/>
    <col min="6" max="6" width="21.5703125" style="5" customWidth="1"/>
    <col min="7" max="9" width="22" style="5" customWidth="1"/>
    <col min="10" max="11" width="9.140625" style="5"/>
    <col min="12" max="12" width="15.28515625" style="5" bestFit="1" customWidth="1"/>
    <col min="13" max="16384" width="9.140625" style="5"/>
  </cols>
  <sheetData>
    <row r="1" spans="1:12" ht="28.5" customHeight="1" x14ac:dyDescent="0.25">
      <c r="A1" s="35" t="s">
        <v>56</v>
      </c>
      <c r="B1" s="35"/>
      <c r="C1" s="35"/>
      <c r="D1" s="35"/>
      <c r="E1" s="35"/>
      <c r="F1" s="35"/>
      <c r="G1" s="35"/>
      <c r="H1" s="35"/>
      <c r="I1" s="35"/>
    </row>
    <row r="2" spans="1:12" ht="53.25" customHeight="1" x14ac:dyDescent="0.25">
      <c r="A2" s="1" t="s">
        <v>9</v>
      </c>
      <c r="B2" s="2" t="s">
        <v>0</v>
      </c>
      <c r="C2" s="3" t="s">
        <v>49</v>
      </c>
      <c r="D2" s="3" t="s">
        <v>50</v>
      </c>
      <c r="E2" s="4" t="s">
        <v>24</v>
      </c>
      <c r="F2" s="4" t="s">
        <v>54</v>
      </c>
      <c r="G2" s="4" t="s">
        <v>55</v>
      </c>
      <c r="H2" s="4" t="s">
        <v>25</v>
      </c>
      <c r="I2" s="4" t="s">
        <v>51</v>
      </c>
    </row>
    <row r="3" spans="1:12" ht="22.5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42" t="s">
        <v>15</v>
      </c>
      <c r="I3" s="6" t="s">
        <v>16</v>
      </c>
    </row>
    <row r="4" spans="1:12" ht="30" customHeight="1" x14ac:dyDescent="0.25">
      <c r="A4" s="33" t="s">
        <v>14</v>
      </c>
      <c r="B4" s="34"/>
      <c r="C4" s="36">
        <f>C5+C23</f>
        <v>3041247.21</v>
      </c>
      <c r="D4" s="36">
        <f>D5+D23</f>
        <v>2240400</v>
      </c>
      <c r="E4" s="8">
        <v>2175352</v>
      </c>
      <c r="F4" s="8">
        <f>E4-C4</f>
        <v>-865895.21</v>
      </c>
      <c r="G4" s="8">
        <f>E4-D4</f>
        <v>-65048</v>
      </c>
      <c r="H4" s="36">
        <v>1450577</v>
      </c>
      <c r="I4" s="36">
        <f>I5+I23</f>
        <v>1482827</v>
      </c>
    </row>
    <row r="5" spans="1:12" ht="16.5" customHeight="1" x14ac:dyDescent="0.25">
      <c r="A5" s="28" t="s">
        <v>10</v>
      </c>
      <c r="B5" s="7" t="s">
        <v>11</v>
      </c>
      <c r="C5" s="36">
        <f>C6+C10+C17+C18+C19+C20+C21+C22+C8</f>
        <v>1266097.21</v>
      </c>
      <c r="D5" s="36">
        <v>1085000</v>
      </c>
      <c r="E5" s="8">
        <v>1118000</v>
      </c>
      <c r="F5" s="8">
        <f>F6+F10+F17+F18+F19+F20+F21+F22+F23</f>
        <v>-826474.81</v>
      </c>
      <c r="G5" s="8">
        <f>G6+G10+G17+G18+G19+G20+G21+G22+G23</f>
        <v>-70048</v>
      </c>
      <c r="H5" s="36">
        <v>1171000</v>
      </c>
      <c r="I5" s="36">
        <v>1197000</v>
      </c>
    </row>
    <row r="6" spans="1:12" x14ac:dyDescent="0.25">
      <c r="A6" s="29" t="s">
        <v>12</v>
      </c>
      <c r="B6" s="10" t="s">
        <v>8</v>
      </c>
      <c r="C6" s="37">
        <f>C7</f>
        <v>180884.3</v>
      </c>
      <c r="D6" s="37">
        <f>D7</f>
        <v>184000</v>
      </c>
      <c r="E6" s="15">
        <v>199000</v>
      </c>
      <c r="F6" s="37">
        <f t="shared" ref="F6:I6" si="0">F7</f>
        <v>18115.700000000012</v>
      </c>
      <c r="G6" s="15">
        <f t="shared" si="0"/>
        <v>15000</v>
      </c>
      <c r="H6" s="37">
        <v>215000</v>
      </c>
      <c r="I6" s="37">
        <f t="shared" si="0"/>
        <v>231000</v>
      </c>
    </row>
    <row r="7" spans="1:12" x14ac:dyDescent="0.25">
      <c r="A7" s="46" t="s">
        <v>61</v>
      </c>
      <c r="B7" s="44" t="s">
        <v>13</v>
      </c>
      <c r="C7" s="38">
        <v>180884.3</v>
      </c>
      <c r="D7" s="39">
        <v>184000</v>
      </c>
      <c r="E7" s="12">
        <v>199000</v>
      </c>
      <c r="F7" s="39">
        <f t="shared" ref="F7:F27" si="1">E7-C7</f>
        <v>18115.700000000012</v>
      </c>
      <c r="G7" s="39">
        <f t="shared" ref="G7:G27" si="2">E7-D7</f>
        <v>15000</v>
      </c>
      <c r="H7" s="39">
        <v>215000</v>
      </c>
      <c r="I7" s="43">
        <v>231000</v>
      </c>
    </row>
    <row r="8" spans="1:12" x14ac:dyDescent="0.25">
      <c r="A8" s="47" t="s">
        <v>59</v>
      </c>
      <c r="B8" s="45" t="s">
        <v>57</v>
      </c>
      <c r="C8" s="38">
        <v>8420.4</v>
      </c>
      <c r="D8" s="39">
        <v>18000</v>
      </c>
      <c r="E8" s="39">
        <v>19000</v>
      </c>
      <c r="F8" s="39"/>
      <c r="G8" s="39">
        <v>1000</v>
      </c>
      <c r="H8" s="39">
        <v>20000</v>
      </c>
      <c r="I8" s="43">
        <v>22000</v>
      </c>
    </row>
    <row r="9" spans="1:12" x14ac:dyDescent="0.25">
      <c r="A9" s="46" t="s">
        <v>60</v>
      </c>
      <c r="B9" s="44" t="s">
        <v>58</v>
      </c>
      <c r="C9" s="38">
        <v>8420.4</v>
      </c>
      <c r="D9" s="39">
        <v>18000</v>
      </c>
      <c r="E9" s="39">
        <v>19000</v>
      </c>
      <c r="F9" s="39"/>
      <c r="G9" s="39">
        <v>1000</v>
      </c>
      <c r="H9" s="39">
        <v>20000</v>
      </c>
      <c r="I9" s="43">
        <v>22000</v>
      </c>
    </row>
    <row r="10" spans="1:12" x14ac:dyDescent="0.25">
      <c r="A10" s="47" t="s">
        <v>29</v>
      </c>
      <c r="B10" s="45" t="s">
        <v>30</v>
      </c>
      <c r="C10" s="37">
        <f>C11+C13+C15</f>
        <v>1026792.51</v>
      </c>
      <c r="D10" s="37">
        <v>883000</v>
      </c>
      <c r="E10" s="37">
        <v>900000</v>
      </c>
      <c r="F10" s="37">
        <f>E10-C10</f>
        <v>-126792.51000000001</v>
      </c>
      <c r="G10" s="37">
        <v>13000</v>
      </c>
      <c r="H10" s="37">
        <f>H11+H13+H15</f>
        <v>936000</v>
      </c>
      <c r="I10" s="37">
        <f>I11+I13+I15</f>
        <v>944000</v>
      </c>
    </row>
    <row r="11" spans="1:12" x14ac:dyDescent="0.25">
      <c r="A11" s="30" t="s">
        <v>33</v>
      </c>
      <c r="B11" s="14" t="s">
        <v>34</v>
      </c>
      <c r="C11" s="38">
        <v>57232.77</v>
      </c>
      <c r="D11" s="39">
        <v>55000</v>
      </c>
      <c r="E11" s="39">
        <v>57000</v>
      </c>
      <c r="F11" s="39">
        <f>E11-C11</f>
        <v>-232.7699999999968</v>
      </c>
      <c r="G11" s="39">
        <f>E11-D11</f>
        <v>2000</v>
      </c>
      <c r="H11" s="12">
        <v>62000</v>
      </c>
      <c r="I11" s="13">
        <f>I12</f>
        <v>62000</v>
      </c>
    </row>
    <row r="12" spans="1:12" ht="42.75" x14ac:dyDescent="0.25">
      <c r="A12" s="30" t="s">
        <v>31</v>
      </c>
      <c r="B12" s="14" t="s">
        <v>32</v>
      </c>
      <c r="C12" s="38">
        <v>57232.77</v>
      </c>
      <c r="D12" s="39">
        <v>55000</v>
      </c>
      <c r="E12" s="39">
        <v>57000</v>
      </c>
      <c r="F12" s="39">
        <f>E12-C12</f>
        <v>-232.7699999999968</v>
      </c>
      <c r="G12" s="39">
        <f>E12-D12</f>
        <v>2000</v>
      </c>
      <c r="H12" s="12">
        <v>62000</v>
      </c>
      <c r="I12" s="13">
        <v>62000</v>
      </c>
    </row>
    <row r="13" spans="1:12" x14ac:dyDescent="0.25">
      <c r="A13" s="29" t="s">
        <v>35</v>
      </c>
      <c r="B13" s="10" t="s">
        <v>36</v>
      </c>
      <c r="C13" s="37">
        <f>C14</f>
        <v>541934.81000000006</v>
      </c>
      <c r="D13" s="40">
        <f>D14</f>
        <v>508000</v>
      </c>
      <c r="E13" s="16">
        <f>E14</f>
        <v>520000</v>
      </c>
      <c r="F13" s="16">
        <v>114755.55</v>
      </c>
      <c r="G13" s="16">
        <v>54000</v>
      </c>
      <c r="H13" s="16">
        <f>H14</f>
        <v>548000</v>
      </c>
      <c r="I13" s="16">
        <f>I14</f>
        <v>553000</v>
      </c>
    </row>
    <row r="14" spans="1:12" ht="18" customHeight="1" x14ac:dyDescent="0.25">
      <c r="A14" s="30" t="s">
        <v>37</v>
      </c>
      <c r="B14" s="25" t="s">
        <v>40</v>
      </c>
      <c r="C14" s="38">
        <v>541934.81000000006</v>
      </c>
      <c r="D14" s="39">
        <v>508000</v>
      </c>
      <c r="E14" s="12">
        <v>520000</v>
      </c>
      <c r="F14" s="12">
        <f t="shared" si="1"/>
        <v>-21934.810000000056</v>
      </c>
      <c r="G14" s="12">
        <f t="shared" si="2"/>
        <v>12000</v>
      </c>
      <c r="H14" s="12">
        <v>548000</v>
      </c>
      <c r="I14" s="13">
        <v>553000</v>
      </c>
      <c r="L14" s="24"/>
    </row>
    <row r="15" spans="1:12" ht="15" x14ac:dyDescent="0.25">
      <c r="A15" s="30" t="s">
        <v>38</v>
      </c>
      <c r="B15" s="26" t="s">
        <v>41</v>
      </c>
      <c r="C15" s="38">
        <v>427624.93</v>
      </c>
      <c r="D15" s="39">
        <v>320000</v>
      </c>
      <c r="E15" s="12">
        <f>E16</f>
        <v>323000</v>
      </c>
      <c r="F15" s="12">
        <f t="shared" si="1"/>
        <v>-104624.93</v>
      </c>
      <c r="G15" s="12">
        <f t="shared" si="2"/>
        <v>3000</v>
      </c>
      <c r="H15" s="12">
        <f>H16</f>
        <v>326000</v>
      </c>
      <c r="I15" s="13">
        <f>I16</f>
        <v>329000</v>
      </c>
    </row>
    <row r="16" spans="1:12" ht="42.75" x14ac:dyDescent="0.25">
      <c r="A16" s="31" t="s">
        <v>39</v>
      </c>
      <c r="B16" s="27" t="s">
        <v>42</v>
      </c>
      <c r="C16" s="38">
        <v>427624.93</v>
      </c>
      <c r="D16" s="39">
        <v>320000</v>
      </c>
      <c r="E16" s="12">
        <v>323000</v>
      </c>
      <c r="F16" s="12">
        <f t="shared" si="1"/>
        <v>-104624.93</v>
      </c>
      <c r="G16" s="12">
        <f t="shared" si="2"/>
        <v>3000</v>
      </c>
      <c r="H16" s="12">
        <v>326000</v>
      </c>
      <c r="I16" s="13">
        <v>329000</v>
      </c>
    </row>
    <row r="17" spans="1:9" ht="28.5" x14ac:dyDescent="0.25">
      <c r="A17" s="29" t="s">
        <v>45</v>
      </c>
      <c r="B17" s="10" t="s">
        <v>46</v>
      </c>
      <c r="C17" s="37"/>
      <c r="D17" s="40">
        <f>D18</f>
        <v>0</v>
      </c>
      <c r="E17" s="16">
        <f>E18</f>
        <v>0</v>
      </c>
      <c r="F17" s="16">
        <f t="shared" si="1"/>
        <v>0</v>
      </c>
      <c r="G17" s="16">
        <f t="shared" si="2"/>
        <v>0</v>
      </c>
      <c r="H17" s="16"/>
      <c r="I17" s="17"/>
    </row>
    <row r="18" spans="1:9" ht="57" x14ac:dyDescent="0.25">
      <c r="A18" s="29" t="s">
        <v>47</v>
      </c>
      <c r="B18" s="10" t="s">
        <v>48</v>
      </c>
      <c r="C18" s="37"/>
      <c r="D18" s="40">
        <v>0</v>
      </c>
      <c r="E18" s="16"/>
      <c r="F18" s="16"/>
      <c r="G18" s="16"/>
      <c r="H18" s="16"/>
      <c r="I18" s="16"/>
    </row>
    <row r="19" spans="1:9" ht="28.5" x14ac:dyDescent="0.25">
      <c r="A19" s="29" t="s">
        <v>43</v>
      </c>
      <c r="B19" s="10" t="s">
        <v>44</v>
      </c>
      <c r="C19" s="37">
        <v>50000</v>
      </c>
      <c r="D19" s="40"/>
      <c r="E19" s="16"/>
      <c r="F19" s="16">
        <v>0</v>
      </c>
      <c r="G19" s="16"/>
      <c r="H19" s="16"/>
      <c r="I19" s="17"/>
    </row>
    <row r="20" spans="1:9" x14ac:dyDescent="0.25">
      <c r="A20" s="29"/>
      <c r="B20" s="10"/>
      <c r="C20" s="37"/>
      <c r="D20" s="40"/>
      <c r="E20" s="16"/>
      <c r="F20" s="16"/>
      <c r="G20" s="16"/>
      <c r="H20" s="16"/>
      <c r="I20" s="17"/>
    </row>
    <row r="21" spans="1:9" x14ac:dyDescent="0.25">
      <c r="A21" s="29"/>
      <c r="B21" s="10"/>
      <c r="C21" s="37"/>
      <c r="D21" s="40"/>
      <c r="E21" s="16"/>
      <c r="F21" s="16"/>
      <c r="G21" s="16"/>
      <c r="H21" s="16"/>
      <c r="I21" s="17"/>
    </row>
    <row r="22" spans="1:9" x14ac:dyDescent="0.25">
      <c r="A22" s="29"/>
      <c r="B22" s="10"/>
      <c r="C22" s="37"/>
      <c r="D22" s="40"/>
      <c r="E22" s="16"/>
      <c r="F22" s="16"/>
      <c r="G22" s="16"/>
      <c r="H22" s="16"/>
      <c r="I22" s="17"/>
    </row>
    <row r="23" spans="1:9" s="9" customFormat="1" ht="28.5" customHeight="1" x14ac:dyDescent="0.25">
      <c r="A23" s="28" t="s">
        <v>22</v>
      </c>
      <c r="B23" s="7" t="s">
        <v>17</v>
      </c>
      <c r="C23" s="36">
        <f>SUM(C25:C29)</f>
        <v>1775150</v>
      </c>
      <c r="D23" s="36">
        <f>SUM(D25:D29)</f>
        <v>1155400</v>
      </c>
      <c r="E23" s="8">
        <v>1057352</v>
      </c>
      <c r="F23" s="8">
        <f t="shared" si="1"/>
        <v>-717798</v>
      </c>
      <c r="G23" s="8">
        <f t="shared" si="2"/>
        <v>-98048</v>
      </c>
      <c r="H23" s="8">
        <f>SUM(H25:H29)</f>
        <v>279577</v>
      </c>
      <c r="I23" s="8">
        <f>SUM(I25:I29)</f>
        <v>285827</v>
      </c>
    </row>
    <row r="24" spans="1:9" s="9" customFormat="1" ht="28.5" x14ac:dyDescent="0.25">
      <c r="A24" s="32" t="s">
        <v>23</v>
      </c>
      <c r="B24" s="18" t="s">
        <v>18</v>
      </c>
      <c r="C24" s="38">
        <v>1775150</v>
      </c>
      <c r="D24" s="38">
        <f>D25+D26+D27+D28</f>
        <v>1155400</v>
      </c>
      <c r="E24" s="11">
        <v>1057352</v>
      </c>
      <c r="F24" s="12">
        <f t="shared" si="1"/>
        <v>-717798</v>
      </c>
      <c r="G24" s="21">
        <f t="shared" si="2"/>
        <v>-98048</v>
      </c>
      <c r="H24" s="11">
        <v>279577</v>
      </c>
      <c r="I24" s="11">
        <f>I25+I26+I27+I28</f>
        <v>285827</v>
      </c>
    </row>
    <row r="25" spans="1:9" s="20" customFormat="1" ht="28.5" x14ac:dyDescent="0.25">
      <c r="A25" s="32" t="s">
        <v>26</v>
      </c>
      <c r="B25" s="19" t="s">
        <v>19</v>
      </c>
      <c r="C25" s="38">
        <v>757700</v>
      </c>
      <c r="D25" s="41">
        <v>103800</v>
      </c>
      <c r="E25" s="21">
        <v>108158</v>
      </c>
      <c r="F25" s="12">
        <f t="shared" si="1"/>
        <v>-649542</v>
      </c>
      <c r="G25" s="21">
        <f t="shared" si="2"/>
        <v>4358</v>
      </c>
      <c r="H25" s="21">
        <v>108197</v>
      </c>
      <c r="I25" s="21">
        <v>108205</v>
      </c>
    </row>
    <row r="26" spans="1:9" s="20" customFormat="1" ht="28.5" x14ac:dyDescent="0.25">
      <c r="A26" s="32" t="s">
        <v>27</v>
      </c>
      <c r="B26" s="19" t="s">
        <v>20</v>
      </c>
      <c r="C26" s="38">
        <v>902500</v>
      </c>
      <c r="D26" s="41">
        <v>0</v>
      </c>
      <c r="E26" s="12">
        <v>0</v>
      </c>
      <c r="F26" s="12">
        <f t="shared" si="1"/>
        <v>-902500</v>
      </c>
      <c r="G26" s="12">
        <f t="shared" si="2"/>
        <v>0</v>
      </c>
      <c r="H26" s="12"/>
      <c r="I26" s="13"/>
    </row>
    <row r="27" spans="1:9" s="20" customFormat="1" ht="28.5" x14ac:dyDescent="0.25">
      <c r="A27" s="32" t="s">
        <v>28</v>
      </c>
      <c r="B27" s="19" t="s">
        <v>21</v>
      </c>
      <c r="C27" s="38">
        <v>114950</v>
      </c>
      <c r="D27" s="41">
        <v>138200</v>
      </c>
      <c r="E27" s="12">
        <v>156294</v>
      </c>
      <c r="F27" s="12">
        <f t="shared" si="1"/>
        <v>41344</v>
      </c>
      <c r="G27" s="12">
        <f t="shared" si="2"/>
        <v>18094</v>
      </c>
      <c r="H27" s="12">
        <v>171380</v>
      </c>
      <c r="I27" s="13">
        <v>177622</v>
      </c>
    </row>
    <row r="28" spans="1:9" s="20" customFormat="1" x14ac:dyDescent="0.25">
      <c r="A28" s="32" t="s">
        <v>52</v>
      </c>
      <c r="B28" s="19" t="s">
        <v>53</v>
      </c>
      <c r="C28" s="38"/>
      <c r="D28" s="41">
        <v>913400</v>
      </c>
      <c r="E28" s="12">
        <v>698400</v>
      </c>
      <c r="F28" s="12"/>
      <c r="G28" s="12"/>
      <c r="H28" s="12"/>
      <c r="I28" s="12"/>
    </row>
    <row r="29" spans="1:9" s="20" customFormat="1" ht="22.5" customHeight="1" x14ac:dyDescent="0.25">
      <c r="A29" s="22"/>
      <c r="B29" s="19"/>
      <c r="C29" s="11"/>
      <c r="D29" s="21"/>
      <c r="E29" s="12"/>
      <c r="F29" s="12"/>
      <c r="G29" s="12"/>
      <c r="H29" s="12"/>
      <c r="I29" s="13"/>
    </row>
  </sheetData>
  <autoFilter ref="A3:I22" xr:uid="{00000000-0009-0000-0000-000000000000}"/>
  <mergeCells count="2">
    <mergeCell ref="A4:B4"/>
    <mergeCell ref="A1:I1"/>
  </mergeCells>
  <pageMargins left="0.70866141732283472" right="0" top="0.43" bottom="0.31" header="0.2" footer="0.31496062992125984"/>
  <pageSetup paperSize="9" scale="57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Пользователь Windows</cp:lastModifiedBy>
  <cp:lastPrinted>2024-11-19T09:25:39Z</cp:lastPrinted>
  <dcterms:created xsi:type="dcterms:W3CDTF">2016-10-27T13:58:29Z</dcterms:created>
  <dcterms:modified xsi:type="dcterms:W3CDTF">2024-11-27T05:39:16Z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